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495" activeTab="2"/>
  </bookViews>
  <sheets>
    <sheet name="2019" sheetId="1" r:id="rId1"/>
    <sheet name="2020" sheetId="2" r:id="rId2"/>
    <sheet name="2021" sheetId="3" r:id="rId3"/>
    <sheet name="Foglio1" sheetId="4" r:id="rId4"/>
  </sheets>
  <definedNames>
    <definedName name="_xlnm.Print_Area" localSheetId="0">'2019'!$A$1:$O$42</definedName>
    <definedName name="_xlnm.Print_Area" localSheetId="1">'2020'!$A$1:$O$42</definedName>
    <definedName name="_xlnm.Print_Area" localSheetId="2">'2021'!$A$1:$O$42</definedName>
  </definedNames>
  <calcPr fullCalcOnLoad="1"/>
</workbook>
</file>

<file path=xl/sharedStrings.xml><?xml version="1.0" encoding="utf-8"?>
<sst xmlns="http://schemas.openxmlformats.org/spreadsheetml/2006/main" count="129" uniqueCount="43">
  <si>
    <t>ISTITUTO</t>
  </si>
  <si>
    <t>MUTUANTE</t>
  </si>
  <si>
    <t>INTERESSI</t>
  </si>
  <si>
    <t>IMPORTO</t>
  </si>
  <si>
    <t>DEL MUTUO</t>
  </si>
  <si>
    <t>QUOTA</t>
  </si>
  <si>
    <t>CAPITALE</t>
  </si>
  <si>
    <t>TOTALE</t>
  </si>
  <si>
    <t>ANNO FIN.</t>
  </si>
  <si>
    <t xml:space="preserve">TASSO </t>
  </si>
  <si>
    <t>INTER.</t>
  </si>
  <si>
    <t>PERIODO DI AMM.TO</t>
  </si>
  <si>
    <t>ALLOCAZ. INTER.</t>
  </si>
  <si>
    <t>ANNO IN.</t>
  </si>
  <si>
    <t>COD. BIL.</t>
  </si>
  <si>
    <t>CAPIT.</t>
  </si>
  <si>
    <t>Cassa DD.PP.</t>
  </si>
  <si>
    <t>COMUNE</t>
  </si>
  <si>
    <t>Q.TA A .CAR.</t>
  </si>
  <si>
    <t>TOTALI</t>
  </si>
  <si>
    <t>IL RESPONSABILE DEL SERVIZIO FINANZIARIO</t>
  </si>
  <si>
    <t>_____________________________________________________</t>
  </si>
  <si>
    <t xml:space="preserve">QUOTA INTERESSI </t>
  </si>
  <si>
    <t>CAPITOLI</t>
  </si>
  <si>
    <t>IMPORTI</t>
  </si>
  <si>
    <t>TOT. INTER.</t>
  </si>
  <si>
    <t>Q.TA CAPIT.</t>
  </si>
  <si>
    <t>PROVINCIA DEL MEDIO CAMPIDANO</t>
  </si>
  <si>
    <t>POSIZIONE</t>
  </si>
  <si>
    <t>4458225/00</t>
  </si>
  <si>
    <t>4392529/00</t>
  </si>
  <si>
    <t>COMUNE DI SAMASSI</t>
  </si>
  <si>
    <t>UFFICIO POSTALE</t>
  </si>
  <si>
    <t>MERCATO</t>
  </si>
  <si>
    <t>TOT. CASSA DD.PP.</t>
  </si>
  <si>
    <t>TOT. MEF</t>
  </si>
  <si>
    <t>INVESTIMENTO FINANZIATO</t>
  </si>
  <si>
    <t>TOTALE SPESA MUTUI 2010</t>
  </si>
  <si>
    <t>QUADRO DEI MUTUI CONTRATTI IN ANNI PRECEDENTI E IN AMMORTAMENTO NEL 2019</t>
  </si>
  <si>
    <t>QUADRO DEI MUTUI CONTRATTI IN ANNI PRECEDENTI E IN AMMORTAMENTO NEL 2020</t>
  </si>
  <si>
    <t>BILANCIO DI PREVISIONE FINANZIARIO - ANNO 2019-2021</t>
  </si>
  <si>
    <t>QUADRO DEI MUTUI CONTRATTI IN ANNI PRECEDENTI E IN AMMORTAMENTO NEL 2021</t>
  </si>
  <si>
    <t xml:space="preserve">Allegato N.10 ALLA NOTA INTEGRATIVA 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</si>
</sst>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  <numFmt numFmtId="171" formatCode="[$€-2]\ #,##0.00;[Red]\-[$€-2]\ #,##0.00"/>
    <numFmt numFmtId="172" formatCode="_-[$€-2]\ * #,##0.00_-;\-[$€-2]\ * #,##0.00_-;_-[$€-2]\ * &quot;-&quot;??_-;_-@_-"/>
  </numFmts>
  <fonts count="5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u val="singleAccounting"/>
      <sz val="8"/>
      <name val="Arial"/>
      <family val="2"/>
    </font>
    <font>
      <b/>
      <i/>
      <u val="singleAccounting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170" fontId="0" fillId="0" borderId="0" applyFont="0" applyFill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1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170" fontId="1" fillId="0" borderId="11" xfId="44" applyFont="1" applyBorder="1" applyAlignment="1">
      <alignment/>
    </xf>
    <xf numFmtId="170" fontId="2" fillId="0" borderId="11" xfId="44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41" fontId="1" fillId="0" borderId="11" xfId="0" applyNumberFormat="1" applyFont="1" applyBorder="1" applyAlignment="1">
      <alignment horizontal="center"/>
    </xf>
    <xf numFmtId="171" fontId="2" fillId="0" borderId="11" xfId="0" applyNumberFormat="1" applyFont="1" applyBorder="1" applyAlignment="1">
      <alignment/>
    </xf>
    <xf numFmtId="20" fontId="1" fillId="0" borderId="0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170" fontId="1" fillId="0" borderId="0" xfId="44" applyFont="1" applyAlignment="1">
      <alignment/>
    </xf>
    <xf numFmtId="170" fontId="1" fillId="0" borderId="10" xfId="44" applyFont="1" applyBorder="1" applyAlignment="1">
      <alignment horizontal="center"/>
    </xf>
    <xf numFmtId="170" fontId="1" fillId="0" borderId="13" xfId="44" applyFont="1" applyBorder="1" applyAlignment="1">
      <alignment horizontal="center"/>
    </xf>
    <xf numFmtId="170" fontId="1" fillId="0" borderId="12" xfId="44" applyFont="1" applyBorder="1" applyAlignment="1">
      <alignment/>
    </xf>
    <xf numFmtId="170" fontId="1" fillId="0" borderId="0" xfId="44" applyFont="1" applyBorder="1" applyAlignment="1">
      <alignment/>
    </xf>
    <xf numFmtId="170" fontId="0" fillId="0" borderId="0" xfId="44" applyAlignment="1">
      <alignment/>
    </xf>
    <xf numFmtId="170" fontId="1" fillId="0" borderId="0" xfId="44" applyFont="1" applyAlignment="1">
      <alignment horizontal="center"/>
    </xf>
    <xf numFmtId="170" fontId="1" fillId="0" borderId="0" xfId="44" applyFont="1" applyBorder="1" applyAlignment="1">
      <alignment horizontal="center"/>
    </xf>
    <xf numFmtId="170" fontId="0" fillId="0" borderId="0" xfId="44" applyBorder="1" applyAlignment="1">
      <alignment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70" fontId="1" fillId="0" borderId="15" xfId="44" applyFont="1" applyBorder="1" applyAlignment="1">
      <alignment/>
    </xf>
    <xf numFmtId="170" fontId="9" fillId="0" borderId="16" xfId="44" applyFont="1" applyFill="1" applyBorder="1" applyAlignment="1">
      <alignment/>
    </xf>
    <xf numFmtId="170" fontId="2" fillId="0" borderId="17" xfId="44" applyFont="1" applyBorder="1" applyAlignment="1">
      <alignment/>
    </xf>
    <xf numFmtId="170" fontId="10" fillId="0" borderId="18" xfId="44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170" fontId="1" fillId="34" borderId="11" xfId="44" applyFont="1" applyFill="1" applyBorder="1" applyAlignment="1">
      <alignment/>
    </xf>
    <xf numFmtId="170" fontId="2" fillId="34" borderId="11" xfId="44" applyFont="1" applyFill="1" applyBorder="1" applyAlignment="1">
      <alignment/>
    </xf>
    <xf numFmtId="0" fontId="8" fillId="0" borderId="0" xfId="0" applyFont="1" applyAlignment="1">
      <alignment/>
    </xf>
    <xf numFmtId="0" fontId="1" fillId="35" borderId="11" xfId="0" applyFont="1" applyFill="1" applyBorder="1" applyAlignment="1">
      <alignment/>
    </xf>
    <xf numFmtId="0" fontId="1" fillId="35" borderId="11" xfId="0" applyFont="1" applyFill="1" applyBorder="1" applyAlignment="1">
      <alignment horizontal="center"/>
    </xf>
    <xf numFmtId="170" fontId="1" fillId="35" borderId="11" xfId="44" applyFont="1" applyFill="1" applyBorder="1" applyAlignment="1">
      <alignment/>
    </xf>
    <xf numFmtId="170" fontId="11" fillId="35" borderId="11" xfId="44" applyFont="1" applyFill="1" applyBorder="1" applyAlignment="1">
      <alignment/>
    </xf>
    <xf numFmtId="170" fontId="12" fillId="0" borderId="11" xfId="44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3" fontId="1" fillId="0" borderId="11" xfId="0" applyNumberFormat="1" applyFont="1" applyBorder="1" applyAlignment="1">
      <alignment vertical="center" textRotation="255" wrapText="1"/>
    </xf>
    <xf numFmtId="0" fontId="0" fillId="0" borderId="11" xfId="0" applyBorder="1" applyAlignment="1">
      <alignment vertical="center" textRotation="255" wrapText="1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9" fillId="36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view="pageBreakPreview" zoomScaleSheetLayoutView="100" zoomScalePageLayoutView="0" workbookViewId="0" topLeftCell="A1">
      <selection activeCell="L3" sqref="L3:N3"/>
    </sheetView>
  </sheetViews>
  <sheetFormatPr defaultColWidth="9.140625" defaultRowHeight="12.75"/>
  <cols>
    <col min="2" max="2" width="15.140625" style="0" customWidth="1"/>
    <col min="7" max="7" width="13.7109375" style="0" customWidth="1"/>
    <col min="8" max="8" width="6.28125" style="0" customWidth="1"/>
    <col min="10" max="10" width="5.28125" style="0" customWidth="1"/>
    <col min="11" max="11" width="11.57421875" style="0" customWidth="1"/>
    <col min="12" max="12" width="13.28125" style="0" customWidth="1"/>
    <col min="13" max="13" width="12.7109375" style="0" customWidth="1"/>
    <col min="14" max="14" width="9.421875" style="0" bestFit="1" customWidth="1"/>
  </cols>
  <sheetData>
    <row r="1" spans="1:14" ht="18">
      <c r="A1" s="33"/>
      <c r="B1" s="53" t="s">
        <v>31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5">
      <c r="A2" s="33"/>
      <c r="B2" s="54" t="s">
        <v>27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2.75">
      <c r="A3" s="33"/>
      <c r="B3" s="1"/>
      <c r="C3" s="1"/>
      <c r="D3" s="1"/>
      <c r="E3" s="1"/>
      <c r="F3" s="1"/>
      <c r="G3" s="24"/>
      <c r="H3" s="1"/>
      <c r="I3" s="1"/>
      <c r="J3" s="1"/>
      <c r="K3" s="1"/>
      <c r="L3" s="56" t="s">
        <v>42</v>
      </c>
      <c r="M3" s="57"/>
      <c r="N3" s="57"/>
    </row>
    <row r="4" spans="1:14" ht="15.75">
      <c r="A4" s="33"/>
      <c r="B4" s="58" t="s">
        <v>40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2.75">
      <c r="A5" s="33"/>
      <c r="G5" s="30"/>
      <c r="H5" s="3"/>
      <c r="I5" s="3"/>
      <c r="J5" s="3"/>
      <c r="L5" s="3"/>
      <c r="M5" s="1"/>
      <c r="N5" s="24"/>
    </row>
    <row r="6" spans="1:14" ht="15.75">
      <c r="A6" s="33"/>
      <c r="B6" s="60" t="s">
        <v>38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12.75">
      <c r="A7" s="33"/>
      <c r="B7" s="1"/>
      <c r="C7" s="1"/>
      <c r="D7" s="1"/>
      <c r="E7" s="1"/>
      <c r="F7" s="1"/>
      <c r="G7" s="24"/>
      <c r="H7" s="1"/>
      <c r="I7" s="1"/>
      <c r="J7" s="1"/>
      <c r="K7" s="1"/>
      <c r="L7" s="1"/>
      <c r="M7" s="1"/>
      <c r="N7" s="24"/>
    </row>
    <row r="8" spans="1:14" ht="13.5" thickBot="1">
      <c r="A8" s="33"/>
      <c r="G8" s="29"/>
      <c r="H8" s="1"/>
      <c r="I8" s="1"/>
      <c r="J8" s="1"/>
      <c r="K8" s="1"/>
      <c r="L8" s="1"/>
      <c r="M8" s="1"/>
      <c r="N8" s="24"/>
    </row>
    <row r="9" spans="1:14" ht="13.5" thickBot="1">
      <c r="A9" s="62" t="s">
        <v>36</v>
      </c>
      <c r="B9" s="63"/>
      <c r="C9" s="4" t="s">
        <v>0</v>
      </c>
      <c r="D9" s="66" t="s">
        <v>28</v>
      </c>
      <c r="E9" s="68" t="s">
        <v>12</v>
      </c>
      <c r="F9" s="69"/>
      <c r="G9" s="25" t="s">
        <v>3</v>
      </c>
      <c r="H9" s="4" t="s">
        <v>9</v>
      </c>
      <c r="I9" s="68" t="s">
        <v>11</v>
      </c>
      <c r="J9" s="70"/>
      <c r="K9" s="4" t="s">
        <v>5</v>
      </c>
      <c r="L9" s="4" t="s">
        <v>5</v>
      </c>
      <c r="M9" s="71" t="s">
        <v>7</v>
      </c>
      <c r="N9" s="25" t="s">
        <v>18</v>
      </c>
    </row>
    <row r="10" spans="1:14" ht="13.5" thickBot="1">
      <c r="A10" s="64"/>
      <c r="B10" s="65"/>
      <c r="C10" s="10" t="s">
        <v>1</v>
      </c>
      <c r="D10" s="67"/>
      <c r="E10" s="11" t="s">
        <v>14</v>
      </c>
      <c r="F10" s="11" t="s">
        <v>15</v>
      </c>
      <c r="G10" s="26" t="s">
        <v>4</v>
      </c>
      <c r="H10" s="10" t="s">
        <v>10</v>
      </c>
      <c r="I10" s="11" t="s">
        <v>13</v>
      </c>
      <c r="J10" s="11" t="s">
        <v>8</v>
      </c>
      <c r="K10" s="10" t="s">
        <v>6</v>
      </c>
      <c r="L10" s="10" t="s">
        <v>2</v>
      </c>
      <c r="M10" s="72"/>
      <c r="N10" s="26" t="s">
        <v>17</v>
      </c>
    </row>
    <row r="11" spans="1:14" ht="12.75">
      <c r="A11" s="41"/>
      <c r="B11" s="7"/>
      <c r="C11" s="7"/>
      <c r="D11" s="7"/>
      <c r="E11" s="8"/>
      <c r="F11" s="7"/>
      <c r="G11" s="27"/>
      <c r="H11" s="9"/>
      <c r="I11" s="9"/>
      <c r="J11" s="9"/>
      <c r="K11" s="9"/>
      <c r="L11" s="9">
        <v>0</v>
      </c>
      <c r="M11" s="9"/>
      <c r="N11" s="37"/>
    </row>
    <row r="12" spans="1:14" ht="15">
      <c r="A12" s="42">
        <v>10</v>
      </c>
      <c r="B12" s="48" t="s">
        <v>32</v>
      </c>
      <c r="C12" s="49" t="s">
        <v>16</v>
      </c>
      <c r="D12" s="49" t="s">
        <v>29</v>
      </c>
      <c r="E12" s="49"/>
      <c r="F12" s="49">
        <v>10100</v>
      </c>
      <c r="G12" s="50">
        <v>216911.9</v>
      </c>
      <c r="H12" s="49">
        <v>4.65</v>
      </c>
      <c r="I12" s="49">
        <v>2005</v>
      </c>
      <c r="J12" s="49">
        <v>2024</v>
      </c>
      <c r="K12" s="51">
        <f>6366.34+6514.36</f>
        <v>12880.7</v>
      </c>
      <c r="L12" s="51">
        <f>2021.9+1873.88</f>
        <v>3895.78</v>
      </c>
      <c r="M12" s="50">
        <f>SUM(K12:L12)</f>
        <v>16776.48</v>
      </c>
      <c r="N12" s="38">
        <v>0</v>
      </c>
    </row>
    <row r="13" spans="1:14" ht="12.75">
      <c r="A13" s="42"/>
      <c r="B13" s="5"/>
      <c r="C13" s="6"/>
      <c r="D13" s="77" t="s">
        <v>34</v>
      </c>
      <c r="E13" s="77"/>
      <c r="F13" s="77"/>
      <c r="G13" s="17"/>
      <c r="H13" s="35"/>
      <c r="I13" s="35"/>
      <c r="J13" s="35"/>
      <c r="K13" s="46">
        <f>SUM(K12:K12)</f>
        <v>12880.7</v>
      </c>
      <c r="L13" s="46">
        <f>SUM(L12:L12)</f>
        <v>3895.78</v>
      </c>
      <c r="M13" s="46">
        <f>SUM(M12:M12)</f>
        <v>16776.48</v>
      </c>
      <c r="N13" s="38"/>
    </row>
    <row r="14" spans="1:14" ht="14.25">
      <c r="A14" s="42">
        <v>16</v>
      </c>
      <c r="B14" s="5" t="s">
        <v>33</v>
      </c>
      <c r="C14" s="6" t="s">
        <v>16</v>
      </c>
      <c r="D14" s="6" t="s">
        <v>30</v>
      </c>
      <c r="E14" s="34"/>
      <c r="F14" s="36">
        <v>34800</v>
      </c>
      <c r="G14" s="16">
        <v>103291.38</v>
      </c>
      <c r="H14" s="6">
        <v>5.5</v>
      </c>
      <c r="I14" s="6">
        <v>2002</v>
      </c>
      <c r="J14" s="6">
        <v>2021</v>
      </c>
      <c r="K14" s="52">
        <f>3645.45+3745.7</f>
        <v>7391.15</v>
      </c>
      <c r="L14" s="52">
        <f>644.4+544.15</f>
        <v>1188.55</v>
      </c>
      <c r="M14" s="45">
        <f>SUM(K14:L14)</f>
        <v>8579.699999999999</v>
      </c>
      <c r="N14" s="38"/>
    </row>
    <row r="15" spans="1:14" ht="12.75">
      <c r="A15" s="43"/>
      <c r="B15" s="5"/>
      <c r="C15" s="6"/>
      <c r="D15" s="77" t="s">
        <v>35</v>
      </c>
      <c r="E15" s="77"/>
      <c r="F15" s="77"/>
      <c r="G15" s="17"/>
      <c r="H15" s="35"/>
      <c r="I15" s="35"/>
      <c r="J15" s="35"/>
      <c r="K15" s="46">
        <f>SUM(K14:K14)</f>
        <v>7391.15</v>
      </c>
      <c r="L15" s="46">
        <f>SUM(L14:L14)</f>
        <v>1188.55</v>
      </c>
      <c r="M15" s="46">
        <f>SUM(M14:M14)</f>
        <v>8579.699999999999</v>
      </c>
      <c r="N15" s="38"/>
    </row>
    <row r="16" spans="1:14" ht="13.5" thickBot="1">
      <c r="A16" s="44"/>
      <c r="B16" s="78" t="s">
        <v>19</v>
      </c>
      <c r="C16" s="78"/>
      <c r="D16" s="78"/>
      <c r="E16" s="78"/>
      <c r="F16" s="78"/>
      <c r="G16" s="78"/>
      <c r="H16" s="78"/>
      <c r="I16" s="78"/>
      <c r="J16" s="78"/>
      <c r="K16" s="39">
        <f>K13+K15</f>
        <v>20271.85</v>
      </c>
      <c r="L16" s="39">
        <f>L13+L15</f>
        <v>5084.33</v>
      </c>
      <c r="M16" s="39">
        <f>M13+M15</f>
        <v>25356.18</v>
      </c>
      <c r="N16" s="40">
        <f>SUM(N12:N15)</f>
        <v>0</v>
      </c>
    </row>
    <row r="17" spans="1:14" ht="12.75">
      <c r="A17" s="33"/>
      <c r="B17" s="12"/>
      <c r="C17" s="12"/>
      <c r="D17" s="12"/>
      <c r="E17" s="12"/>
      <c r="F17" s="12"/>
      <c r="G17" s="32"/>
      <c r="H17" s="12"/>
      <c r="I17" s="12"/>
      <c r="J17" s="12"/>
      <c r="K17" s="12"/>
      <c r="L17" s="12"/>
      <c r="M17" s="12"/>
      <c r="N17" s="28"/>
    </row>
    <row r="18" spans="1:14" ht="12.75">
      <c r="A18" s="33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</row>
    <row r="19" spans="1:14" ht="12.75">
      <c r="A19" s="33"/>
      <c r="B19" s="13"/>
      <c r="C19" s="13"/>
      <c r="D19" s="13"/>
      <c r="E19" s="13"/>
      <c r="F19" s="13"/>
      <c r="G19" s="28"/>
      <c r="H19" s="13"/>
      <c r="K19" s="47"/>
      <c r="N19" s="28"/>
    </row>
    <row r="20" spans="1:14" ht="15.75">
      <c r="A20" s="33"/>
      <c r="B20" s="80" t="s">
        <v>20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</row>
    <row r="21" spans="1:14" ht="12.75">
      <c r="A21" s="33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</row>
    <row r="22" spans="1:14" ht="12.75">
      <c r="A22" s="33"/>
      <c r="B22" s="73" t="s">
        <v>21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</row>
    <row r="23" spans="1:14" ht="12.75">
      <c r="A23" s="33"/>
      <c r="B23" s="1"/>
      <c r="C23" s="1"/>
      <c r="D23" s="1"/>
      <c r="E23" s="2"/>
      <c r="G23" s="29"/>
      <c r="H23" s="1"/>
      <c r="M23" s="14"/>
      <c r="N23" s="24"/>
    </row>
    <row r="24" spans="1:14" ht="12.75">
      <c r="A24" s="33"/>
      <c r="B24" s="1"/>
      <c r="C24" s="1"/>
      <c r="D24" s="1"/>
      <c r="E24" s="1"/>
      <c r="G24" s="29"/>
      <c r="H24" s="1"/>
      <c r="I24" s="1"/>
      <c r="J24" s="1"/>
      <c r="K24" s="1"/>
      <c r="L24" s="1"/>
      <c r="M24" s="1"/>
      <c r="N24" s="24"/>
    </row>
    <row r="25" spans="1:14" ht="12.75">
      <c r="A25" s="33"/>
      <c r="B25" s="1"/>
      <c r="C25" s="1"/>
      <c r="D25" s="1"/>
      <c r="E25" s="1"/>
      <c r="G25" s="29"/>
      <c r="H25" s="1"/>
      <c r="I25" s="1"/>
      <c r="J25" s="1"/>
      <c r="K25" s="1"/>
      <c r="L25" s="1"/>
      <c r="M25" s="1"/>
      <c r="N25" s="24"/>
    </row>
    <row r="26" spans="1:14" ht="12.75">
      <c r="A26" s="33"/>
      <c r="B26" s="1"/>
      <c r="C26" s="1"/>
      <c r="D26" s="1"/>
      <c r="E26" s="1"/>
      <c r="G26" s="29"/>
      <c r="H26" s="1"/>
      <c r="I26" s="1"/>
      <c r="J26" s="1"/>
      <c r="K26" s="1"/>
      <c r="L26" s="1"/>
      <c r="M26" s="1"/>
      <c r="N26" s="24"/>
    </row>
    <row r="27" spans="1:14" ht="12.75">
      <c r="A27" s="33"/>
      <c r="B27" s="1"/>
      <c r="C27" s="1"/>
      <c r="D27" s="1"/>
      <c r="E27" s="1"/>
      <c r="G27" s="29"/>
      <c r="H27" s="1"/>
      <c r="I27" s="1"/>
      <c r="J27" s="1"/>
      <c r="K27" s="1"/>
      <c r="L27" s="1"/>
      <c r="M27" s="1"/>
      <c r="N27" s="24"/>
    </row>
    <row r="28" spans="1:14" ht="12.75">
      <c r="A28" s="33"/>
      <c r="B28" s="1"/>
      <c r="C28" s="1"/>
      <c r="D28" s="1"/>
      <c r="E28" s="1"/>
      <c r="G28" s="29"/>
      <c r="H28" s="1"/>
      <c r="I28" s="1"/>
      <c r="J28" s="1"/>
      <c r="K28" s="1"/>
      <c r="L28" s="1"/>
      <c r="M28" s="1"/>
      <c r="N28" s="24"/>
    </row>
    <row r="29" spans="1:14" ht="12.75">
      <c r="A29" s="33"/>
      <c r="B29" s="1"/>
      <c r="C29" s="1"/>
      <c r="D29" s="1"/>
      <c r="E29" s="1"/>
      <c r="G29" s="29"/>
      <c r="H29" s="1"/>
      <c r="I29" s="1"/>
      <c r="J29" s="2"/>
      <c r="K29" s="2"/>
      <c r="L29" s="2"/>
      <c r="M29" s="1"/>
      <c r="N29" s="24"/>
    </row>
    <row r="30" spans="1:14" ht="12.75">
      <c r="A30" s="33"/>
      <c r="B30" s="1"/>
      <c r="C30" s="1"/>
      <c r="D30" s="1"/>
      <c r="E30" s="1"/>
      <c r="G30" s="29"/>
      <c r="H30" s="1"/>
      <c r="I30" s="1"/>
      <c r="J30" s="1"/>
      <c r="K30" s="1"/>
      <c r="L30" s="1"/>
      <c r="M30" s="1"/>
      <c r="N30" s="24"/>
    </row>
    <row r="31" spans="1:14" ht="12.75">
      <c r="A31" s="33"/>
      <c r="B31" s="1"/>
      <c r="C31" s="1"/>
      <c r="D31" s="1"/>
      <c r="E31" s="1"/>
      <c r="F31" s="21"/>
      <c r="G31" s="31"/>
      <c r="H31" s="1"/>
      <c r="I31" s="3"/>
      <c r="J31" s="3"/>
      <c r="K31" s="74" t="s">
        <v>22</v>
      </c>
      <c r="L31" s="18" t="s">
        <v>23</v>
      </c>
      <c r="M31" s="19" t="s">
        <v>24</v>
      </c>
      <c r="N31" s="24"/>
    </row>
    <row r="32" spans="1:14" ht="12.75">
      <c r="A32" s="33"/>
      <c r="B32" s="1"/>
      <c r="C32" s="1"/>
      <c r="D32" s="1"/>
      <c r="E32" s="1"/>
      <c r="F32" s="13"/>
      <c r="G32" s="28"/>
      <c r="H32" s="1"/>
      <c r="I32" s="1"/>
      <c r="J32" s="1"/>
      <c r="K32" s="75"/>
      <c r="L32" s="6">
        <v>10100</v>
      </c>
      <c r="M32" s="16">
        <f>L12</f>
        <v>3895.78</v>
      </c>
      <c r="N32" s="24"/>
    </row>
    <row r="33" spans="1:14" ht="12.75">
      <c r="A33" s="33"/>
      <c r="B33" s="1"/>
      <c r="C33" s="1"/>
      <c r="D33" s="1"/>
      <c r="E33" s="1"/>
      <c r="F33" s="13"/>
      <c r="G33" s="28"/>
      <c r="H33" s="1"/>
      <c r="I33" s="1"/>
      <c r="J33" s="1"/>
      <c r="K33" s="75"/>
      <c r="L33" s="6">
        <v>18100</v>
      </c>
      <c r="M33" s="16" t="e">
        <f>#REF!</f>
        <v>#REF!</v>
      </c>
      <c r="N33" s="24"/>
    </row>
    <row r="34" spans="1:14" ht="12.75">
      <c r="A34" s="33"/>
      <c r="B34" s="1"/>
      <c r="C34" s="1"/>
      <c r="D34" s="1"/>
      <c r="E34" s="1"/>
      <c r="F34" s="13"/>
      <c r="G34" s="28"/>
      <c r="H34" s="1"/>
      <c r="I34" s="1"/>
      <c r="J34" s="1"/>
      <c r="K34" s="75"/>
      <c r="L34" s="6">
        <v>22200</v>
      </c>
      <c r="M34" s="16" t="e">
        <f>#REF!</f>
        <v>#REF!</v>
      </c>
      <c r="N34" s="24"/>
    </row>
    <row r="35" spans="1:14" ht="12.75">
      <c r="A35" s="33"/>
      <c r="B35" s="1"/>
      <c r="C35" s="1"/>
      <c r="D35" s="1"/>
      <c r="E35" s="1"/>
      <c r="F35" s="13"/>
      <c r="G35" s="28"/>
      <c r="H35" s="1"/>
      <c r="I35" s="1"/>
      <c r="J35" s="1"/>
      <c r="K35" s="75"/>
      <c r="L35" s="6">
        <v>34800</v>
      </c>
      <c r="M35" s="16">
        <f>L14</f>
        <v>1188.55</v>
      </c>
      <c r="N35" s="24"/>
    </row>
    <row r="36" spans="1:14" ht="12.75">
      <c r="A36" s="33"/>
      <c r="B36" s="1"/>
      <c r="C36" s="1"/>
      <c r="D36" s="1"/>
      <c r="E36" s="1"/>
      <c r="F36" s="13"/>
      <c r="G36" s="28"/>
      <c r="H36" s="1"/>
      <c r="I36" s="1"/>
      <c r="J36" s="1"/>
      <c r="K36" s="75"/>
      <c r="L36" s="6" t="s">
        <v>25</v>
      </c>
      <c r="M36" s="20" t="e">
        <f>SUM(M32:M35)</f>
        <v>#REF!</v>
      </c>
      <c r="N36" s="24"/>
    </row>
    <row r="37" spans="1:14" ht="12.75">
      <c r="A37" s="33"/>
      <c r="B37" s="1"/>
      <c r="C37" s="1"/>
      <c r="D37" s="1"/>
      <c r="E37" s="1"/>
      <c r="F37" s="13"/>
      <c r="G37" s="28"/>
      <c r="H37" s="1"/>
      <c r="I37" s="1"/>
      <c r="J37" s="1"/>
      <c r="K37" s="5"/>
      <c r="L37" s="5"/>
      <c r="M37" s="5"/>
      <c r="N37" s="24"/>
    </row>
    <row r="38" spans="1:14" ht="12.75">
      <c r="A38" s="33"/>
      <c r="B38" s="1"/>
      <c r="C38" s="1"/>
      <c r="D38" s="1"/>
      <c r="E38" s="2"/>
      <c r="F38" s="15"/>
      <c r="G38" s="28"/>
      <c r="H38" s="1"/>
      <c r="I38" s="2"/>
      <c r="J38" s="2"/>
      <c r="K38" s="18" t="s">
        <v>26</v>
      </c>
      <c r="L38" s="6">
        <v>49000</v>
      </c>
      <c r="M38" s="17">
        <f>K16</f>
        <v>20271.85</v>
      </c>
      <c r="N38" s="24"/>
    </row>
    <row r="39" spans="1:14" ht="12.75">
      <c r="A39" s="33"/>
      <c r="B39" s="1"/>
      <c r="C39" s="1"/>
      <c r="D39" s="1"/>
      <c r="E39" s="1"/>
      <c r="F39" s="13"/>
      <c r="G39" s="28"/>
      <c r="H39" s="1"/>
      <c r="I39" s="1"/>
      <c r="J39" s="1"/>
      <c r="K39" s="5"/>
      <c r="L39" s="5"/>
      <c r="M39" s="23"/>
      <c r="N39" s="24"/>
    </row>
    <row r="40" spans="1:14" ht="12.75">
      <c r="A40" s="33"/>
      <c r="B40" s="1"/>
      <c r="C40" s="1"/>
      <c r="D40" s="1"/>
      <c r="E40" s="1"/>
      <c r="F40" s="21"/>
      <c r="G40" s="31"/>
      <c r="H40" s="1"/>
      <c r="I40" s="1"/>
      <c r="J40" s="1"/>
      <c r="K40" s="76" t="s">
        <v>37</v>
      </c>
      <c r="L40" s="76"/>
      <c r="M40" s="22" t="e">
        <f>M36+M38</f>
        <v>#REF!</v>
      </c>
      <c r="N40" s="24"/>
    </row>
  </sheetData>
  <sheetProtection/>
  <mergeCells count="19">
    <mergeCell ref="B22:N22"/>
    <mergeCell ref="K31:K36"/>
    <mergeCell ref="K40:L40"/>
    <mergeCell ref="D13:F13"/>
    <mergeCell ref="D15:F15"/>
    <mergeCell ref="B16:J16"/>
    <mergeCell ref="B18:N18"/>
    <mergeCell ref="B20:N20"/>
    <mergeCell ref="B21:N21"/>
    <mergeCell ref="B1:N1"/>
    <mergeCell ref="B2:N2"/>
    <mergeCell ref="L3:N3"/>
    <mergeCell ref="B4:N4"/>
    <mergeCell ref="B6:N6"/>
    <mergeCell ref="A9:B10"/>
    <mergeCell ref="D9:D10"/>
    <mergeCell ref="E9:F9"/>
    <mergeCell ref="I9:J9"/>
    <mergeCell ref="M9:M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view="pageBreakPreview" zoomScaleSheetLayoutView="100" zoomScalePageLayoutView="0" workbookViewId="0" topLeftCell="A1">
      <selection activeCell="L3" sqref="L3:N3"/>
    </sheetView>
  </sheetViews>
  <sheetFormatPr defaultColWidth="9.140625" defaultRowHeight="12.75"/>
  <cols>
    <col min="2" max="2" width="15.140625" style="0" customWidth="1"/>
    <col min="7" max="7" width="13.7109375" style="0" customWidth="1"/>
    <col min="8" max="8" width="6.28125" style="0" customWidth="1"/>
    <col min="10" max="10" width="9.140625" style="0" customWidth="1"/>
    <col min="11" max="11" width="11.57421875" style="0" customWidth="1"/>
    <col min="12" max="12" width="13.28125" style="0" customWidth="1"/>
    <col min="13" max="13" width="12.7109375" style="0" customWidth="1"/>
    <col min="14" max="14" width="9.421875" style="0" bestFit="1" customWidth="1"/>
  </cols>
  <sheetData>
    <row r="1" spans="1:14" ht="18">
      <c r="A1" s="33"/>
      <c r="B1" s="53" t="s">
        <v>31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5">
      <c r="A2" s="33"/>
      <c r="B2" s="54" t="s">
        <v>27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2.75">
      <c r="A3" s="33"/>
      <c r="B3" s="1"/>
      <c r="C3" s="1"/>
      <c r="D3" s="1"/>
      <c r="E3" s="1"/>
      <c r="F3" s="1"/>
      <c r="G3" s="24"/>
      <c r="H3" s="1"/>
      <c r="I3" s="1"/>
      <c r="J3" s="1"/>
      <c r="K3" s="1"/>
      <c r="L3" s="56" t="s">
        <v>42</v>
      </c>
      <c r="M3" s="57"/>
      <c r="N3" s="57"/>
    </row>
    <row r="4" spans="1:14" ht="15.75">
      <c r="A4" s="33"/>
      <c r="B4" s="58" t="s">
        <v>40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2.75">
      <c r="A5" s="33"/>
      <c r="G5" s="30"/>
      <c r="H5" s="3"/>
      <c r="I5" s="3"/>
      <c r="J5" s="3"/>
      <c r="L5" s="3"/>
      <c r="M5" s="1"/>
      <c r="N5" s="24"/>
    </row>
    <row r="6" spans="1:14" ht="15.75">
      <c r="A6" s="33"/>
      <c r="B6" s="60" t="s">
        <v>39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12.75">
      <c r="A7" s="33"/>
      <c r="B7" s="1"/>
      <c r="C7" s="1"/>
      <c r="D7" s="1"/>
      <c r="E7" s="1"/>
      <c r="F7" s="1"/>
      <c r="G7" s="24"/>
      <c r="H7" s="1"/>
      <c r="I7" s="1"/>
      <c r="J7" s="1"/>
      <c r="K7" s="1"/>
      <c r="L7" s="1"/>
      <c r="M7" s="1"/>
      <c r="N7" s="24"/>
    </row>
    <row r="8" spans="1:14" ht="13.5" thickBot="1">
      <c r="A8" s="33"/>
      <c r="G8" s="29"/>
      <c r="H8" s="1"/>
      <c r="I8" s="1"/>
      <c r="J8" s="1"/>
      <c r="K8" s="1"/>
      <c r="L8" s="1"/>
      <c r="M8" s="1"/>
      <c r="N8" s="24"/>
    </row>
    <row r="9" spans="1:14" ht="13.5" thickBot="1">
      <c r="A9" s="62" t="s">
        <v>36</v>
      </c>
      <c r="B9" s="63"/>
      <c r="C9" s="4" t="s">
        <v>0</v>
      </c>
      <c r="D9" s="66" t="s">
        <v>28</v>
      </c>
      <c r="E9" s="68" t="s">
        <v>12</v>
      </c>
      <c r="F9" s="69"/>
      <c r="G9" s="25" t="s">
        <v>3</v>
      </c>
      <c r="H9" s="4" t="s">
        <v>9</v>
      </c>
      <c r="I9" s="68" t="s">
        <v>11</v>
      </c>
      <c r="J9" s="70"/>
      <c r="K9" s="4" t="s">
        <v>5</v>
      </c>
      <c r="L9" s="4" t="s">
        <v>5</v>
      </c>
      <c r="M9" s="71" t="s">
        <v>7</v>
      </c>
      <c r="N9" s="25" t="s">
        <v>18</v>
      </c>
    </row>
    <row r="10" spans="1:14" ht="13.5" thickBot="1">
      <c r="A10" s="64"/>
      <c r="B10" s="65"/>
      <c r="C10" s="10" t="s">
        <v>1</v>
      </c>
      <c r="D10" s="67"/>
      <c r="E10" s="11" t="s">
        <v>14</v>
      </c>
      <c r="F10" s="11" t="s">
        <v>15</v>
      </c>
      <c r="G10" s="26" t="s">
        <v>4</v>
      </c>
      <c r="H10" s="10" t="s">
        <v>10</v>
      </c>
      <c r="I10" s="11" t="s">
        <v>13</v>
      </c>
      <c r="J10" s="11" t="s">
        <v>8</v>
      </c>
      <c r="K10" s="10" t="s">
        <v>6</v>
      </c>
      <c r="L10" s="10" t="s">
        <v>2</v>
      </c>
      <c r="M10" s="72"/>
      <c r="N10" s="26" t="s">
        <v>17</v>
      </c>
    </row>
    <row r="11" spans="1:14" ht="12.75">
      <c r="A11" s="41"/>
      <c r="B11" s="7"/>
      <c r="C11" s="7"/>
      <c r="D11" s="7"/>
      <c r="E11" s="8"/>
      <c r="F11" s="7"/>
      <c r="G11" s="27"/>
      <c r="H11" s="9"/>
      <c r="I11" s="9"/>
      <c r="J11" s="9"/>
      <c r="K11" s="9"/>
      <c r="L11" s="9">
        <v>0</v>
      </c>
      <c r="M11" s="9"/>
      <c r="N11" s="37"/>
    </row>
    <row r="12" spans="1:14" ht="15">
      <c r="A12" s="42">
        <v>10</v>
      </c>
      <c r="B12" s="48" t="s">
        <v>32</v>
      </c>
      <c r="C12" s="49" t="s">
        <v>16</v>
      </c>
      <c r="D12" s="49" t="s">
        <v>29</v>
      </c>
      <c r="E12" s="49"/>
      <c r="F12" s="49">
        <v>10100</v>
      </c>
      <c r="G12" s="50">
        <v>216911.9</v>
      </c>
      <c r="H12" s="49">
        <v>4.65</v>
      </c>
      <c r="I12" s="49">
        <v>2005</v>
      </c>
      <c r="J12" s="49">
        <v>2024</v>
      </c>
      <c r="K12" s="51">
        <f>6665.81+6820.79</f>
        <v>13486.6</v>
      </c>
      <c r="L12" s="51">
        <f>1722.43+1567.45</f>
        <v>3289.88</v>
      </c>
      <c r="M12" s="50">
        <f>SUM(K12:L12)</f>
        <v>16776.48</v>
      </c>
      <c r="N12" s="38">
        <v>0</v>
      </c>
    </row>
    <row r="13" spans="1:14" ht="12.75">
      <c r="A13" s="42"/>
      <c r="B13" s="5"/>
      <c r="C13" s="6"/>
      <c r="D13" s="77" t="s">
        <v>34</v>
      </c>
      <c r="E13" s="77"/>
      <c r="F13" s="77"/>
      <c r="G13" s="17"/>
      <c r="H13" s="35"/>
      <c r="I13" s="35"/>
      <c r="J13" s="35"/>
      <c r="K13" s="46">
        <f>SUM(K12:K12)</f>
        <v>13486.6</v>
      </c>
      <c r="L13" s="46">
        <f>SUM(L12:L12)</f>
        <v>3289.88</v>
      </c>
      <c r="M13" s="46">
        <f>SUM(M12:M12)</f>
        <v>16776.48</v>
      </c>
      <c r="N13" s="38"/>
    </row>
    <row r="14" spans="1:14" ht="14.25">
      <c r="A14" s="42">
        <v>16</v>
      </c>
      <c r="B14" s="5" t="s">
        <v>33</v>
      </c>
      <c r="C14" s="6" t="s">
        <v>16</v>
      </c>
      <c r="D14" s="6" t="s">
        <v>30</v>
      </c>
      <c r="E14" s="34"/>
      <c r="F14" s="36">
        <v>34800</v>
      </c>
      <c r="G14" s="16">
        <v>103291.38</v>
      </c>
      <c r="H14" s="6">
        <v>5.5</v>
      </c>
      <c r="I14" s="6">
        <v>2002</v>
      </c>
      <c r="J14" s="6">
        <v>2021</v>
      </c>
      <c r="K14" s="52">
        <f>3848.71+3954.54</f>
        <v>7803.25</v>
      </c>
      <c r="L14" s="52">
        <f>441.14+335.31</f>
        <v>776.45</v>
      </c>
      <c r="M14" s="45">
        <f>SUM(K14:L14)</f>
        <v>8579.7</v>
      </c>
      <c r="N14" s="38"/>
    </row>
    <row r="15" spans="1:14" ht="12.75">
      <c r="A15" s="43"/>
      <c r="B15" s="5"/>
      <c r="C15" s="6"/>
      <c r="D15" s="77" t="s">
        <v>35</v>
      </c>
      <c r="E15" s="77"/>
      <c r="F15" s="77"/>
      <c r="G15" s="17"/>
      <c r="H15" s="35"/>
      <c r="I15" s="35"/>
      <c r="J15" s="35"/>
      <c r="K15" s="46">
        <f>SUM(K14:K14)</f>
        <v>7803.25</v>
      </c>
      <c r="L15" s="46">
        <f>SUM(L14:L14)</f>
        <v>776.45</v>
      </c>
      <c r="M15" s="46">
        <f>SUM(M14:M14)</f>
        <v>8579.7</v>
      </c>
      <c r="N15" s="38"/>
    </row>
    <row r="16" spans="1:14" ht="13.5" thickBot="1">
      <c r="A16" s="44"/>
      <c r="B16" s="78" t="s">
        <v>19</v>
      </c>
      <c r="C16" s="78"/>
      <c r="D16" s="78"/>
      <c r="E16" s="78"/>
      <c r="F16" s="78"/>
      <c r="G16" s="78"/>
      <c r="H16" s="78"/>
      <c r="I16" s="78"/>
      <c r="J16" s="78"/>
      <c r="K16" s="39">
        <f>K13+K15</f>
        <v>21289.85</v>
      </c>
      <c r="L16" s="39">
        <f>L13+L15</f>
        <v>4066.33</v>
      </c>
      <c r="M16" s="39">
        <f>M13+M15</f>
        <v>25356.18</v>
      </c>
      <c r="N16" s="40">
        <f>SUM(N12:N15)</f>
        <v>0</v>
      </c>
    </row>
    <row r="17" spans="1:14" ht="12.75">
      <c r="A17" s="33"/>
      <c r="B17" s="12"/>
      <c r="C17" s="12"/>
      <c r="D17" s="12"/>
      <c r="E17" s="12"/>
      <c r="F17" s="12"/>
      <c r="G17" s="32"/>
      <c r="H17" s="12"/>
      <c r="I17" s="12"/>
      <c r="J17" s="12"/>
      <c r="K17" s="12"/>
      <c r="L17" s="12"/>
      <c r="M17" s="12"/>
      <c r="N17" s="28"/>
    </row>
    <row r="18" spans="1:14" ht="12.75">
      <c r="A18" s="33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</row>
    <row r="19" spans="1:14" ht="12.75">
      <c r="A19" s="33"/>
      <c r="B19" s="13"/>
      <c r="C19" s="13"/>
      <c r="D19" s="13"/>
      <c r="E19" s="13"/>
      <c r="F19" s="13"/>
      <c r="G19" s="28"/>
      <c r="H19" s="13"/>
      <c r="K19" s="47"/>
      <c r="N19" s="28"/>
    </row>
    <row r="20" spans="1:14" ht="15.75">
      <c r="A20" s="33"/>
      <c r="B20" s="80" t="s">
        <v>20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</row>
    <row r="21" spans="1:14" ht="12.75">
      <c r="A21" s="33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</row>
    <row r="22" spans="1:14" ht="12.75">
      <c r="A22" s="33"/>
      <c r="B22" s="73" t="s">
        <v>21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</row>
    <row r="23" spans="1:14" ht="12.75">
      <c r="A23" s="33"/>
      <c r="B23" s="1"/>
      <c r="C23" s="1"/>
      <c r="D23" s="1"/>
      <c r="E23" s="2"/>
      <c r="G23" s="29"/>
      <c r="H23" s="1"/>
      <c r="M23" s="14"/>
      <c r="N23" s="24"/>
    </row>
    <row r="24" spans="1:14" ht="12.75">
      <c r="A24" s="33"/>
      <c r="B24" s="1"/>
      <c r="C24" s="1"/>
      <c r="D24" s="1"/>
      <c r="E24" s="1"/>
      <c r="G24" s="29"/>
      <c r="H24" s="1"/>
      <c r="I24" s="1"/>
      <c r="J24" s="1"/>
      <c r="K24" s="1"/>
      <c r="L24" s="1"/>
      <c r="M24" s="1"/>
      <c r="N24" s="24"/>
    </row>
    <row r="25" spans="1:14" ht="12.75">
      <c r="A25" s="33"/>
      <c r="B25" s="1"/>
      <c r="C25" s="1"/>
      <c r="D25" s="1"/>
      <c r="E25" s="1"/>
      <c r="G25" s="29"/>
      <c r="H25" s="1"/>
      <c r="I25" s="1"/>
      <c r="J25" s="1"/>
      <c r="K25" s="1"/>
      <c r="L25" s="1"/>
      <c r="M25" s="1"/>
      <c r="N25" s="24"/>
    </row>
    <row r="26" spans="1:14" ht="12.75">
      <c r="A26" s="33"/>
      <c r="B26" s="1"/>
      <c r="C26" s="1"/>
      <c r="D26" s="1"/>
      <c r="E26" s="1"/>
      <c r="G26" s="29"/>
      <c r="H26" s="1"/>
      <c r="I26" s="1"/>
      <c r="J26" s="1"/>
      <c r="K26" s="1"/>
      <c r="L26" s="1"/>
      <c r="M26" s="1"/>
      <c r="N26" s="24"/>
    </row>
    <row r="27" spans="1:14" ht="12.75">
      <c r="A27" s="33"/>
      <c r="B27" s="1"/>
      <c r="C27" s="1"/>
      <c r="D27" s="1"/>
      <c r="E27" s="1"/>
      <c r="G27" s="29"/>
      <c r="H27" s="1"/>
      <c r="I27" s="1"/>
      <c r="J27" s="1"/>
      <c r="K27" s="1"/>
      <c r="L27" s="1"/>
      <c r="M27" s="1"/>
      <c r="N27" s="24"/>
    </row>
    <row r="28" spans="1:14" ht="12.75">
      <c r="A28" s="33"/>
      <c r="B28" s="1"/>
      <c r="C28" s="1"/>
      <c r="D28" s="1"/>
      <c r="E28" s="1"/>
      <c r="G28" s="29"/>
      <c r="H28" s="1"/>
      <c r="I28" s="1"/>
      <c r="J28" s="1"/>
      <c r="K28" s="1"/>
      <c r="L28" s="1"/>
      <c r="M28" s="1"/>
      <c r="N28" s="24"/>
    </row>
    <row r="29" spans="1:14" ht="12.75">
      <c r="A29" s="33"/>
      <c r="B29" s="1"/>
      <c r="C29" s="1"/>
      <c r="D29" s="1"/>
      <c r="E29" s="1"/>
      <c r="G29" s="29"/>
      <c r="H29" s="1"/>
      <c r="I29" s="1"/>
      <c r="J29" s="2"/>
      <c r="K29" s="2"/>
      <c r="L29" s="2"/>
      <c r="M29" s="1"/>
      <c r="N29" s="24"/>
    </row>
    <row r="30" spans="1:14" ht="12.75">
      <c r="A30" s="33"/>
      <c r="B30" s="1"/>
      <c r="C30" s="1"/>
      <c r="D30" s="1"/>
      <c r="E30" s="1"/>
      <c r="G30" s="29"/>
      <c r="H30" s="1"/>
      <c r="I30" s="1"/>
      <c r="J30" s="1"/>
      <c r="K30" s="1"/>
      <c r="L30" s="1"/>
      <c r="M30" s="1"/>
      <c r="N30" s="24"/>
    </row>
    <row r="31" spans="1:14" ht="12.75">
      <c r="A31" s="33"/>
      <c r="B31" s="1"/>
      <c r="C31" s="1"/>
      <c r="D31" s="1"/>
      <c r="E31" s="1"/>
      <c r="F31" s="21"/>
      <c r="G31" s="31"/>
      <c r="H31" s="1"/>
      <c r="I31" s="3"/>
      <c r="J31" s="3"/>
      <c r="K31" s="74" t="s">
        <v>22</v>
      </c>
      <c r="L31" s="18" t="s">
        <v>23</v>
      </c>
      <c r="M31" s="19" t="s">
        <v>24</v>
      </c>
      <c r="N31" s="24"/>
    </row>
    <row r="32" spans="1:14" ht="12.75">
      <c r="A32" s="33"/>
      <c r="B32" s="1"/>
      <c r="C32" s="1"/>
      <c r="D32" s="1"/>
      <c r="E32" s="1"/>
      <c r="F32" s="13"/>
      <c r="G32" s="28"/>
      <c r="H32" s="1"/>
      <c r="I32" s="1"/>
      <c r="J32" s="1"/>
      <c r="K32" s="75"/>
      <c r="L32" s="6">
        <v>10100</v>
      </c>
      <c r="M32" s="16">
        <f>L12</f>
        <v>3289.88</v>
      </c>
      <c r="N32" s="24"/>
    </row>
    <row r="33" spans="1:14" ht="12.75">
      <c r="A33" s="33"/>
      <c r="B33" s="1"/>
      <c r="C33" s="1"/>
      <c r="D33" s="1"/>
      <c r="E33" s="1"/>
      <c r="F33" s="13"/>
      <c r="G33" s="28"/>
      <c r="H33" s="1"/>
      <c r="I33" s="1"/>
      <c r="J33" s="1"/>
      <c r="K33" s="75"/>
      <c r="L33" s="6">
        <v>18100</v>
      </c>
      <c r="M33" s="16" t="e">
        <f>#REF!</f>
        <v>#REF!</v>
      </c>
      <c r="N33" s="24"/>
    </row>
    <row r="34" spans="1:14" ht="12.75">
      <c r="A34" s="33"/>
      <c r="B34" s="1"/>
      <c r="C34" s="1"/>
      <c r="D34" s="1"/>
      <c r="E34" s="1"/>
      <c r="F34" s="13"/>
      <c r="G34" s="28"/>
      <c r="H34" s="1"/>
      <c r="I34" s="1"/>
      <c r="J34" s="1"/>
      <c r="K34" s="75"/>
      <c r="L34" s="6">
        <v>22200</v>
      </c>
      <c r="M34" s="16" t="e">
        <f>#REF!</f>
        <v>#REF!</v>
      </c>
      <c r="N34" s="24"/>
    </row>
    <row r="35" spans="1:14" ht="12.75">
      <c r="A35" s="33"/>
      <c r="B35" s="1"/>
      <c r="C35" s="1"/>
      <c r="D35" s="1"/>
      <c r="E35" s="1"/>
      <c r="F35" s="13"/>
      <c r="G35" s="28"/>
      <c r="H35" s="1"/>
      <c r="I35" s="1"/>
      <c r="J35" s="1"/>
      <c r="K35" s="75"/>
      <c r="L35" s="6">
        <v>34800</v>
      </c>
      <c r="M35" s="16">
        <f>L14</f>
        <v>776.45</v>
      </c>
      <c r="N35" s="24"/>
    </row>
    <row r="36" spans="1:14" ht="12.75">
      <c r="A36" s="33"/>
      <c r="B36" s="1"/>
      <c r="C36" s="1"/>
      <c r="D36" s="1"/>
      <c r="E36" s="1"/>
      <c r="F36" s="13"/>
      <c r="G36" s="28"/>
      <c r="H36" s="1"/>
      <c r="I36" s="1"/>
      <c r="J36" s="1"/>
      <c r="K36" s="75"/>
      <c r="L36" s="6" t="s">
        <v>25</v>
      </c>
      <c r="M36" s="20" t="e">
        <f>SUM(M32:M35)</f>
        <v>#REF!</v>
      </c>
      <c r="N36" s="24"/>
    </row>
    <row r="37" spans="1:14" ht="12.75">
      <c r="A37" s="33"/>
      <c r="B37" s="1"/>
      <c r="C37" s="1"/>
      <c r="D37" s="1"/>
      <c r="E37" s="1"/>
      <c r="F37" s="13"/>
      <c r="G37" s="28"/>
      <c r="H37" s="1"/>
      <c r="I37" s="1"/>
      <c r="J37" s="1"/>
      <c r="K37" s="5"/>
      <c r="L37" s="5"/>
      <c r="M37" s="5"/>
      <c r="N37" s="24"/>
    </row>
    <row r="38" spans="1:14" ht="12.75">
      <c r="A38" s="33"/>
      <c r="B38" s="1"/>
      <c r="C38" s="1"/>
      <c r="D38" s="1"/>
      <c r="E38" s="2"/>
      <c r="F38" s="15"/>
      <c r="G38" s="28"/>
      <c r="H38" s="1"/>
      <c r="I38" s="2"/>
      <c r="J38" s="2"/>
      <c r="K38" s="18" t="s">
        <v>26</v>
      </c>
      <c r="L38" s="6">
        <v>49000</v>
      </c>
      <c r="M38" s="17">
        <f>K16</f>
        <v>21289.85</v>
      </c>
      <c r="N38" s="24"/>
    </row>
    <row r="39" spans="1:14" ht="12.75">
      <c r="A39" s="33"/>
      <c r="B39" s="1"/>
      <c r="C39" s="1"/>
      <c r="D39" s="1"/>
      <c r="E39" s="1"/>
      <c r="F39" s="13"/>
      <c r="G39" s="28"/>
      <c r="H39" s="1"/>
      <c r="I39" s="1"/>
      <c r="J39" s="1"/>
      <c r="K39" s="5"/>
      <c r="L39" s="5"/>
      <c r="M39" s="23"/>
      <c r="N39" s="24"/>
    </row>
    <row r="40" spans="1:14" ht="12.75">
      <c r="A40" s="33"/>
      <c r="B40" s="1"/>
      <c r="C40" s="1"/>
      <c r="D40" s="1"/>
      <c r="E40" s="1"/>
      <c r="F40" s="21"/>
      <c r="G40" s="31"/>
      <c r="H40" s="1"/>
      <c r="I40" s="1"/>
      <c r="J40" s="1"/>
      <c r="K40" s="76" t="s">
        <v>37</v>
      </c>
      <c r="L40" s="76"/>
      <c r="M40" s="22" t="e">
        <f>M36+M38</f>
        <v>#REF!</v>
      </c>
      <c r="N40" s="24"/>
    </row>
  </sheetData>
  <sheetProtection/>
  <mergeCells count="19">
    <mergeCell ref="B1:N1"/>
    <mergeCell ref="B2:N2"/>
    <mergeCell ref="L3:N3"/>
    <mergeCell ref="B4:N4"/>
    <mergeCell ref="B6:N6"/>
    <mergeCell ref="A9:B10"/>
    <mergeCell ref="D9:D10"/>
    <mergeCell ref="E9:F9"/>
    <mergeCell ref="I9:J9"/>
    <mergeCell ref="M9:M10"/>
    <mergeCell ref="B22:N22"/>
    <mergeCell ref="K31:K36"/>
    <mergeCell ref="K40:L40"/>
    <mergeCell ref="D13:F13"/>
    <mergeCell ref="D15:F15"/>
    <mergeCell ref="B16:J16"/>
    <mergeCell ref="B18:N18"/>
    <mergeCell ref="B20:N20"/>
    <mergeCell ref="B21:N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rowBreaks count="1" manualBreakCount="1">
    <brk id="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tabSelected="1" view="pageBreakPreview" zoomScaleSheetLayoutView="100" zoomScalePageLayoutView="0" workbookViewId="0" topLeftCell="A1">
      <selection activeCell="B22" sqref="B22:N22"/>
    </sheetView>
  </sheetViews>
  <sheetFormatPr defaultColWidth="9.140625" defaultRowHeight="12.75"/>
  <cols>
    <col min="2" max="2" width="15.140625" style="0" customWidth="1"/>
    <col min="7" max="7" width="13.7109375" style="0" customWidth="1"/>
    <col min="8" max="8" width="6.28125" style="0" customWidth="1"/>
    <col min="10" max="10" width="9.140625" style="0" customWidth="1"/>
    <col min="11" max="11" width="11.57421875" style="0" customWidth="1"/>
    <col min="12" max="12" width="13.28125" style="0" customWidth="1"/>
    <col min="13" max="13" width="12.7109375" style="0" customWidth="1"/>
    <col min="14" max="14" width="9.421875" style="0" bestFit="1" customWidth="1"/>
  </cols>
  <sheetData>
    <row r="1" spans="1:14" ht="18">
      <c r="A1" s="33"/>
      <c r="B1" s="53" t="s">
        <v>31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5">
      <c r="A2" s="33"/>
      <c r="B2" s="54" t="s">
        <v>27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2.75">
      <c r="A3" s="33"/>
      <c r="B3" s="1"/>
      <c r="C3" s="1"/>
      <c r="D3" s="1"/>
      <c r="E3" s="1"/>
      <c r="F3" s="1"/>
      <c r="G3" s="24"/>
      <c r="H3" s="1"/>
      <c r="I3" s="1"/>
      <c r="J3" s="1"/>
      <c r="K3" s="1"/>
      <c r="L3" s="56" t="s">
        <v>42</v>
      </c>
      <c r="M3" s="57"/>
      <c r="N3" s="57"/>
    </row>
    <row r="4" spans="1:14" ht="15.75">
      <c r="A4" s="33"/>
      <c r="B4" s="58" t="s">
        <v>40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2.75">
      <c r="A5" s="33"/>
      <c r="G5" s="30"/>
      <c r="H5" s="3"/>
      <c r="I5" s="3"/>
      <c r="J5" s="3"/>
      <c r="L5" s="3"/>
      <c r="M5" s="1"/>
      <c r="N5" s="24"/>
    </row>
    <row r="6" spans="1:14" ht="15.75">
      <c r="A6" s="33"/>
      <c r="B6" s="60" t="s">
        <v>41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12.75">
      <c r="A7" s="33"/>
      <c r="B7" s="1"/>
      <c r="C7" s="1"/>
      <c r="D7" s="1"/>
      <c r="E7" s="1"/>
      <c r="F7" s="1"/>
      <c r="G7" s="24"/>
      <c r="H7" s="1"/>
      <c r="I7" s="1"/>
      <c r="J7" s="1"/>
      <c r="K7" s="1"/>
      <c r="L7" s="1"/>
      <c r="M7" s="1"/>
      <c r="N7" s="24"/>
    </row>
    <row r="8" spans="1:14" ht="13.5" thickBot="1">
      <c r="A8" s="33"/>
      <c r="G8" s="29"/>
      <c r="H8" s="1"/>
      <c r="I8" s="1"/>
      <c r="J8" s="1"/>
      <c r="K8" s="1"/>
      <c r="L8" s="1"/>
      <c r="M8" s="1"/>
      <c r="N8" s="24"/>
    </row>
    <row r="9" spans="1:14" ht="13.5" thickBot="1">
      <c r="A9" s="62" t="s">
        <v>36</v>
      </c>
      <c r="B9" s="63"/>
      <c r="C9" s="4" t="s">
        <v>0</v>
      </c>
      <c r="D9" s="66" t="s">
        <v>28</v>
      </c>
      <c r="E9" s="68" t="s">
        <v>12</v>
      </c>
      <c r="F9" s="69"/>
      <c r="G9" s="25" t="s">
        <v>3</v>
      </c>
      <c r="H9" s="4" t="s">
        <v>9</v>
      </c>
      <c r="I9" s="68" t="s">
        <v>11</v>
      </c>
      <c r="J9" s="70"/>
      <c r="K9" s="4" t="s">
        <v>5</v>
      </c>
      <c r="L9" s="4" t="s">
        <v>5</v>
      </c>
      <c r="M9" s="71" t="s">
        <v>7</v>
      </c>
      <c r="N9" s="25" t="s">
        <v>18</v>
      </c>
    </row>
    <row r="10" spans="1:14" ht="13.5" thickBot="1">
      <c r="A10" s="64"/>
      <c r="B10" s="65"/>
      <c r="C10" s="10" t="s">
        <v>1</v>
      </c>
      <c r="D10" s="67"/>
      <c r="E10" s="11" t="s">
        <v>14</v>
      </c>
      <c r="F10" s="11" t="s">
        <v>15</v>
      </c>
      <c r="G10" s="26" t="s">
        <v>4</v>
      </c>
      <c r="H10" s="10" t="s">
        <v>10</v>
      </c>
      <c r="I10" s="11" t="s">
        <v>13</v>
      </c>
      <c r="J10" s="11" t="s">
        <v>8</v>
      </c>
      <c r="K10" s="10" t="s">
        <v>6</v>
      </c>
      <c r="L10" s="10" t="s">
        <v>2</v>
      </c>
      <c r="M10" s="72"/>
      <c r="N10" s="26" t="s">
        <v>17</v>
      </c>
    </row>
    <row r="11" spans="1:14" ht="12.75">
      <c r="A11" s="41"/>
      <c r="B11" s="7"/>
      <c r="C11" s="7"/>
      <c r="D11" s="7"/>
      <c r="E11" s="8"/>
      <c r="F11" s="7"/>
      <c r="G11" s="27"/>
      <c r="H11" s="9"/>
      <c r="I11" s="9"/>
      <c r="J11" s="9"/>
      <c r="K11" s="9"/>
      <c r="L11" s="9">
        <v>0</v>
      </c>
      <c r="M11" s="9"/>
      <c r="N11" s="37"/>
    </row>
    <row r="12" spans="1:14" ht="15">
      <c r="A12" s="42">
        <v>10</v>
      </c>
      <c r="B12" s="48" t="s">
        <v>32</v>
      </c>
      <c r="C12" s="49" t="s">
        <v>16</v>
      </c>
      <c r="D12" s="49" t="s">
        <v>29</v>
      </c>
      <c r="E12" s="49"/>
      <c r="F12" s="49">
        <v>10100</v>
      </c>
      <c r="G12" s="50">
        <v>216911.9</v>
      </c>
      <c r="H12" s="49">
        <v>4.65</v>
      </c>
      <c r="I12" s="49">
        <v>2005</v>
      </c>
      <c r="J12" s="49">
        <v>2024</v>
      </c>
      <c r="K12" s="51">
        <f>6979.38+7141.65</f>
        <v>14121.029999999999</v>
      </c>
      <c r="L12" s="51">
        <f>1408.86+1246.59</f>
        <v>2655.45</v>
      </c>
      <c r="M12" s="50">
        <f>SUM(K12:L12)</f>
        <v>16776.48</v>
      </c>
      <c r="N12" s="38">
        <v>0</v>
      </c>
    </row>
    <row r="13" spans="1:14" ht="12.75">
      <c r="A13" s="42"/>
      <c r="B13" s="5"/>
      <c r="C13" s="6"/>
      <c r="D13" s="77" t="s">
        <v>34</v>
      </c>
      <c r="E13" s="77"/>
      <c r="F13" s="77"/>
      <c r="G13" s="17"/>
      <c r="H13" s="35"/>
      <c r="I13" s="35"/>
      <c r="J13" s="35"/>
      <c r="K13" s="46">
        <f>SUM(K12:K12)</f>
        <v>14121.029999999999</v>
      </c>
      <c r="L13" s="46">
        <f>SUM(L12:L12)</f>
        <v>2655.45</v>
      </c>
      <c r="M13" s="46">
        <f>SUM(M12:M12)</f>
        <v>16776.48</v>
      </c>
      <c r="N13" s="38"/>
    </row>
    <row r="14" spans="1:14" ht="14.25">
      <c r="A14" s="42">
        <v>16</v>
      </c>
      <c r="B14" s="5" t="s">
        <v>33</v>
      </c>
      <c r="C14" s="6" t="s">
        <v>16</v>
      </c>
      <c r="D14" s="6" t="s">
        <v>30</v>
      </c>
      <c r="E14" s="34"/>
      <c r="F14" s="36">
        <v>34800</v>
      </c>
      <c r="G14" s="16">
        <v>103291.38</v>
      </c>
      <c r="H14" s="6">
        <v>5.5</v>
      </c>
      <c r="I14" s="6">
        <v>2002</v>
      </c>
      <c r="J14" s="6">
        <v>2021</v>
      </c>
      <c r="K14" s="52">
        <f>4063.29+4175.2</f>
        <v>8238.49</v>
      </c>
      <c r="L14" s="52">
        <f>226.56+114.83</f>
        <v>341.39</v>
      </c>
      <c r="M14" s="45">
        <f>SUM(K14:L14)</f>
        <v>8579.88</v>
      </c>
      <c r="N14" s="38"/>
    </row>
    <row r="15" spans="1:14" ht="12.75">
      <c r="A15" s="43"/>
      <c r="B15" s="5"/>
      <c r="C15" s="6"/>
      <c r="D15" s="77" t="s">
        <v>35</v>
      </c>
      <c r="E15" s="77"/>
      <c r="F15" s="77"/>
      <c r="G15" s="17"/>
      <c r="H15" s="35"/>
      <c r="I15" s="35"/>
      <c r="J15" s="35"/>
      <c r="K15" s="46">
        <f>SUM(K14:K14)</f>
        <v>8238.49</v>
      </c>
      <c r="L15" s="46">
        <f>SUM(L14:L14)</f>
        <v>341.39</v>
      </c>
      <c r="M15" s="46">
        <f>SUM(M14:M14)</f>
        <v>8579.88</v>
      </c>
      <c r="N15" s="38"/>
    </row>
    <row r="16" spans="1:14" ht="13.5" thickBot="1">
      <c r="A16" s="44"/>
      <c r="B16" s="78" t="s">
        <v>19</v>
      </c>
      <c r="C16" s="78"/>
      <c r="D16" s="78"/>
      <c r="E16" s="78"/>
      <c r="F16" s="78"/>
      <c r="G16" s="78"/>
      <c r="H16" s="78"/>
      <c r="I16" s="78"/>
      <c r="J16" s="78"/>
      <c r="K16" s="39">
        <f>K13+K15</f>
        <v>22359.519999999997</v>
      </c>
      <c r="L16" s="39">
        <f>L13+L15</f>
        <v>2996.8399999999997</v>
      </c>
      <c r="M16" s="39">
        <f>M13+M15</f>
        <v>25356.36</v>
      </c>
      <c r="N16" s="40">
        <f>SUM(N12:N15)</f>
        <v>0</v>
      </c>
    </row>
    <row r="17" spans="1:14" ht="12.75">
      <c r="A17" s="33"/>
      <c r="B17" s="12"/>
      <c r="C17" s="12"/>
      <c r="D17" s="12"/>
      <c r="E17" s="12"/>
      <c r="F17" s="12"/>
      <c r="G17" s="32"/>
      <c r="H17" s="12"/>
      <c r="I17" s="12"/>
      <c r="J17" s="12"/>
      <c r="K17" s="12"/>
      <c r="L17" s="12"/>
      <c r="M17" s="12"/>
      <c r="N17" s="28"/>
    </row>
    <row r="18" spans="1:14" ht="12.75">
      <c r="A18" s="33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</row>
    <row r="19" spans="1:14" ht="12.75">
      <c r="A19" s="33"/>
      <c r="B19" s="13"/>
      <c r="C19" s="13"/>
      <c r="D19" s="13"/>
      <c r="E19" s="13"/>
      <c r="F19" s="13"/>
      <c r="G19" s="28"/>
      <c r="H19" s="13"/>
      <c r="K19" s="47"/>
      <c r="N19" s="28"/>
    </row>
    <row r="20" spans="1:14" ht="15.75">
      <c r="A20" s="33"/>
      <c r="B20" s="80" t="s">
        <v>20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</row>
    <row r="21" spans="1:14" ht="12.75">
      <c r="A21" s="33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</row>
    <row r="22" spans="1:14" ht="12.75">
      <c r="A22" s="33"/>
      <c r="B22" s="73" t="s">
        <v>21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</row>
    <row r="23" spans="1:14" ht="12.75">
      <c r="A23" s="33"/>
      <c r="B23" s="1"/>
      <c r="C23" s="1"/>
      <c r="D23" s="1"/>
      <c r="E23" s="2"/>
      <c r="G23" s="29"/>
      <c r="H23" s="1"/>
      <c r="M23" s="14"/>
      <c r="N23" s="24"/>
    </row>
    <row r="24" spans="1:14" ht="12.75">
      <c r="A24" s="33"/>
      <c r="B24" s="1"/>
      <c r="C24" s="1"/>
      <c r="D24" s="1"/>
      <c r="E24" s="1"/>
      <c r="G24" s="29"/>
      <c r="H24" s="1"/>
      <c r="I24" s="1"/>
      <c r="J24" s="1"/>
      <c r="K24" s="1"/>
      <c r="L24" s="1"/>
      <c r="M24" s="1"/>
      <c r="N24" s="24"/>
    </row>
    <row r="25" spans="1:14" ht="12.75">
      <c r="A25" s="33"/>
      <c r="B25" s="1"/>
      <c r="C25" s="1"/>
      <c r="D25" s="1"/>
      <c r="E25" s="1"/>
      <c r="G25" s="29"/>
      <c r="H25" s="1"/>
      <c r="I25" s="1"/>
      <c r="J25" s="1"/>
      <c r="K25" s="1"/>
      <c r="L25" s="1"/>
      <c r="M25" s="1"/>
      <c r="N25" s="24"/>
    </row>
    <row r="26" spans="1:14" ht="12.75">
      <c r="A26" s="33"/>
      <c r="B26" s="1"/>
      <c r="C26" s="1"/>
      <c r="D26" s="1"/>
      <c r="E26" s="1"/>
      <c r="G26" s="29"/>
      <c r="H26" s="1"/>
      <c r="I26" s="1"/>
      <c r="J26" s="1"/>
      <c r="K26" s="1"/>
      <c r="L26" s="1"/>
      <c r="M26" s="1"/>
      <c r="N26" s="24"/>
    </row>
    <row r="27" spans="1:14" ht="12.75">
      <c r="A27" s="33"/>
      <c r="B27" s="1"/>
      <c r="C27" s="1"/>
      <c r="D27" s="1"/>
      <c r="E27" s="1"/>
      <c r="G27" s="29"/>
      <c r="H27" s="1"/>
      <c r="I27" s="1"/>
      <c r="J27" s="1"/>
      <c r="K27" s="1"/>
      <c r="L27" s="1"/>
      <c r="M27" s="1"/>
      <c r="N27" s="24"/>
    </row>
    <row r="28" spans="1:14" ht="12.75">
      <c r="A28" s="33"/>
      <c r="B28" s="1"/>
      <c r="C28" s="1"/>
      <c r="D28" s="1"/>
      <c r="E28" s="1"/>
      <c r="G28" s="29"/>
      <c r="H28" s="1"/>
      <c r="I28" s="1"/>
      <c r="J28" s="1"/>
      <c r="K28" s="1"/>
      <c r="L28" s="1"/>
      <c r="M28" s="1"/>
      <c r="N28" s="24"/>
    </row>
    <row r="29" spans="1:14" ht="12.75">
      <c r="A29" s="33"/>
      <c r="B29" s="1"/>
      <c r="C29" s="1"/>
      <c r="D29" s="1"/>
      <c r="E29" s="1"/>
      <c r="G29" s="29"/>
      <c r="H29" s="1"/>
      <c r="I29" s="1"/>
      <c r="J29" s="2"/>
      <c r="K29" s="2"/>
      <c r="L29" s="2"/>
      <c r="M29" s="1"/>
      <c r="N29" s="24"/>
    </row>
    <row r="30" spans="1:14" ht="12.75">
      <c r="A30" s="33"/>
      <c r="B30" s="1"/>
      <c r="C30" s="1"/>
      <c r="D30" s="1"/>
      <c r="E30" s="1"/>
      <c r="G30" s="29"/>
      <c r="H30" s="1"/>
      <c r="I30" s="1"/>
      <c r="J30" s="1"/>
      <c r="K30" s="1"/>
      <c r="L30" s="1"/>
      <c r="M30" s="1"/>
      <c r="N30" s="24"/>
    </row>
    <row r="31" spans="1:14" ht="12.75">
      <c r="A31" s="33"/>
      <c r="B31" s="1"/>
      <c r="C31" s="1"/>
      <c r="D31" s="1"/>
      <c r="E31" s="1"/>
      <c r="F31" s="21"/>
      <c r="G31" s="31"/>
      <c r="H31" s="1"/>
      <c r="I31" s="3"/>
      <c r="J31" s="3"/>
      <c r="K31" s="74" t="s">
        <v>22</v>
      </c>
      <c r="L31" s="18" t="s">
        <v>23</v>
      </c>
      <c r="M31" s="19" t="s">
        <v>24</v>
      </c>
      <c r="N31" s="24"/>
    </row>
    <row r="32" spans="1:14" ht="12.75">
      <c r="A32" s="33"/>
      <c r="B32" s="1"/>
      <c r="C32" s="1"/>
      <c r="D32" s="1"/>
      <c r="E32" s="1"/>
      <c r="F32" s="13"/>
      <c r="G32" s="28"/>
      <c r="H32" s="1"/>
      <c r="I32" s="1"/>
      <c r="J32" s="1"/>
      <c r="K32" s="75"/>
      <c r="L32" s="6">
        <v>10100</v>
      </c>
      <c r="M32" s="16">
        <f>L12</f>
        <v>2655.45</v>
      </c>
      <c r="N32" s="24"/>
    </row>
    <row r="33" spans="1:14" ht="12.75">
      <c r="A33" s="33"/>
      <c r="B33" s="1"/>
      <c r="C33" s="1"/>
      <c r="D33" s="1"/>
      <c r="E33" s="1"/>
      <c r="F33" s="13"/>
      <c r="G33" s="28"/>
      <c r="H33" s="1"/>
      <c r="I33" s="1"/>
      <c r="J33" s="1"/>
      <c r="K33" s="75"/>
      <c r="L33" s="6">
        <v>18100</v>
      </c>
      <c r="M33" s="16" t="e">
        <f>#REF!</f>
        <v>#REF!</v>
      </c>
      <c r="N33" s="24"/>
    </row>
    <row r="34" spans="1:14" ht="12.75">
      <c r="A34" s="33"/>
      <c r="B34" s="1"/>
      <c r="C34" s="1"/>
      <c r="D34" s="1"/>
      <c r="E34" s="1"/>
      <c r="F34" s="13"/>
      <c r="G34" s="28"/>
      <c r="H34" s="1"/>
      <c r="I34" s="1"/>
      <c r="J34" s="1"/>
      <c r="K34" s="75"/>
      <c r="L34" s="6">
        <v>22200</v>
      </c>
      <c r="M34" s="16" t="e">
        <f>#REF!</f>
        <v>#REF!</v>
      </c>
      <c r="N34" s="24"/>
    </row>
    <row r="35" spans="1:14" ht="12.75">
      <c r="A35" s="33"/>
      <c r="B35" s="1"/>
      <c r="C35" s="1"/>
      <c r="D35" s="1"/>
      <c r="E35" s="1"/>
      <c r="F35" s="13"/>
      <c r="G35" s="28"/>
      <c r="H35" s="1"/>
      <c r="I35" s="1"/>
      <c r="J35" s="1"/>
      <c r="K35" s="75"/>
      <c r="L35" s="6">
        <v>34800</v>
      </c>
      <c r="M35" s="16">
        <f>L14</f>
        <v>341.39</v>
      </c>
      <c r="N35" s="24"/>
    </row>
    <row r="36" spans="1:14" ht="12.75">
      <c r="A36" s="33"/>
      <c r="B36" s="1"/>
      <c r="C36" s="1"/>
      <c r="D36" s="1"/>
      <c r="E36" s="1"/>
      <c r="F36" s="13"/>
      <c r="G36" s="28"/>
      <c r="H36" s="1"/>
      <c r="I36" s="1"/>
      <c r="J36" s="1"/>
      <c r="K36" s="75"/>
      <c r="L36" s="6" t="s">
        <v>25</v>
      </c>
      <c r="M36" s="20" t="e">
        <f>SUM(M32:M35)</f>
        <v>#REF!</v>
      </c>
      <c r="N36" s="24"/>
    </row>
    <row r="37" spans="1:14" ht="12.75">
      <c r="A37" s="33"/>
      <c r="B37" s="1"/>
      <c r="C37" s="1"/>
      <c r="D37" s="1"/>
      <c r="E37" s="1"/>
      <c r="F37" s="13"/>
      <c r="G37" s="28"/>
      <c r="H37" s="1"/>
      <c r="I37" s="1"/>
      <c r="J37" s="1"/>
      <c r="K37" s="5"/>
      <c r="L37" s="5"/>
      <c r="M37" s="5"/>
      <c r="N37" s="24"/>
    </row>
    <row r="38" spans="1:14" ht="12.75">
      <c r="A38" s="33"/>
      <c r="B38" s="1"/>
      <c r="C38" s="1"/>
      <c r="D38" s="1"/>
      <c r="E38" s="2"/>
      <c r="F38" s="15"/>
      <c r="G38" s="28"/>
      <c r="H38" s="1"/>
      <c r="I38" s="2"/>
      <c r="J38" s="2"/>
      <c r="K38" s="18" t="s">
        <v>26</v>
      </c>
      <c r="L38" s="6">
        <v>49000</v>
      </c>
      <c r="M38" s="17">
        <f>K16</f>
        <v>22359.519999999997</v>
      </c>
      <c r="N38" s="24"/>
    </row>
    <row r="39" spans="1:14" ht="12.75">
      <c r="A39" s="33"/>
      <c r="B39" s="1"/>
      <c r="C39" s="1"/>
      <c r="D39" s="1"/>
      <c r="E39" s="1"/>
      <c r="F39" s="13"/>
      <c r="G39" s="28"/>
      <c r="H39" s="1"/>
      <c r="I39" s="1"/>
      <c r="J39" s="1"/>
      <c r="K39" s="5"/>
      <c r="L39" s="5"/>
      <c r="M39" s="23"/>
      <c r="N39" s="24"/>
    </row>
    <row r="40" spans="1:14" ht="12.75">
      <c r="A40" s="33"/>
      <c r="B40" s="1"/>
      <c r="C40" s="1"/>
      <c r="D40" s="1"/>
      <c r="E40" s="1"/>
      <c r="F40" s="21"/>
      <c r="G40" s="31"/>
      <c r="H40" s="1"/>
      <c r="I40" s="1"/>
      <c r="J40" s="1"/>
      <c r="K40" s="76" t="s">
        <v>37</v>
      </c>
      <c r="L40" s="76"/>
      <c r="M40" s="22" t="e">
        <f>M36+M38</f>
        <v>#REF!</v>
      </c>
      <c r="N40" s="24"/>
    </row>
  </sheetData>
  <sheetProtection/>
  <mergeCells count="19">
    <mergeCell ref="B1:N1"/>
    <mergeCell ref="B2:N2"/>
    <mergeCell ref="L3:N3"/>
    <mergeCell ref="B4:N4"/>
    <mergeCell ref="B6:N6"/>
    <mergeCell ref="A9:B10"/>
    <mergeCell ref="D9:D10"/>
    <mergeCell ref="E9:F9"/>
    <mergeCell ref="I9:J9"/>
    <mergeCell ref="M9:M10"/>
    <mergeCell ref="B22:N22"/>
    <mergeCell ref="K31:K36"/>
    <mergeCell ref="K40:L40"/>
    <mergeCell ref="D13:F13"/>
    <mergeCell ref="D15:F15"/>
    <mergeCell ref="B16:J16"/>
    <mergeCell ref="B18:N18"/>
    <mergeCell ref="B20:N20"/>
    <mergeCell ref="B21:N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rowBreaks count="1" manualBreakCount="1">
    <brk id="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Packard Bell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Packard Bell</dc:creator>
  <cp:keywords/>
  <dc:description/>
  <cp:lastModifiedBy>Patricia Fenu</cp:lastModifiedBy>
  <cp:lastPrinted>2016-12-02T09:59:11Z</cp:lastPrinted>
  <dcterms:created xsi:type="dcterms:W3CDTF">1999-02-02T14:37:20Z</dcterms:created>
  <dcterms:modified xsi:type="dcterms:W3CDTF">2018-12-21T12:51:48Z</dcterms:modified>
  <cp:category/>
  <cp:version/>
  <cp:contentType/>
  <cp:contentStatus/>
</cp:coreProperties>
</file>